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11" activeTab="0"/>
  </bookViews>
  <sheets>
    <sheet name="DADOS e Estimativa" sheetId="1" r:id="rId1"/>
    <sheet name="Cálculo da Estimativa" sheetId="2" state="hidden" r:id="rId2"/>
  </sheets>
  <definedNames>
    <definedName name="_xlnm.Print_Area" localSheetId="1">'Cálculo da Estimativa'!$A$1:$K$11</definedName>
    <definedName name="_xlnm.Print_Area" localSheetId="0">'DADOS e Estimativa'!$A$1:$R$18</definedName>
    <definedName name="Excel_BuiltIn_Print_Area" localSheetId="1">'DADOS e Estimativa'!$A$8:$Q$17</definedName>
    <definedName name="Excel_BuiltIn_Print_Area" localSheetId="0">'DADOS e Estimativa'!$A$1:$R$5</definedName>
    <definedName name="Excel_BuiltIn_Print_Area_2_1">'Cálculo da Estimativa'!$A$1:$K$13</definedName>
    <definedName name="Excel_BuiltIn_Print_Titles" localSheetId="1">'Cálculo da Estimativa'!$A$1:$HR$4</definedName>
    <definedName name="Excel_BuiltIn_Print_Titles" localSheetId="0">'DADOS e Estimativa'!$A$1:$HW$4</definedName>
    <definedName name="_xlnm.Print_Titles" localSheetId="1">'Cálculo da Estimativa'!$1:$4</definedName>
  </definedNames>
  <calcPr fullCalcOnLoad="1"/>
</workbook>
</file>

<file path=xl/sharedStrings.xml><?xml version="1.0" encoding="utf-8"?>
<sst xmlns="http://schemas.openxmlformats.org/spreadsheetml/2006/main" count="40" uniqueCount="34">
  <si>
    <t>Média ( - )</t>
  </si>
  <si>
    <t>Média ( + )</t>
  </si>
  <si>
    <t>Lote</t>
  </si>
  <si>
    <t>Item</t>
  </si>
  <si>
    <t>Descrição</t>
  </si>
  <si>
    <t>BP1</t>
  </si>
  <si>
    <t>Média</t>
  </si>
  <si>
    <t>Desvio</t>
  </si>
  <si>
    <t>D. Padrão</t>
  </si>
  <si>
    <t>Aritmética</t>
  </si>
  <si>
    <t>Padrão</t>
  </si>
  <si>
    <t>Mínimo</t>
  </si>
  <si>
    <t>Máximo</t>
  </si>
  <si>
    <t>Qtde</t>
  </si>
  <si>
    <t>Unidade</t>
  </si>
  <si>
    <t>Aceitável</t>
  </si>
  <si>
    <t>It.</t>
  </si>
  <si>
    <t>Valor</t>
  </si>
  <si>
    <t>Unitário Estimado</t>
  </si>
  <si>
    <t>Subtotal</t>
  </si>
  <si>
    <t>TOTAL ESTIMADO</t>
  </si>
  <si>
    <r>
      <t>*</t>
    </r>
    <r>
      <rPr>
        <sz val="10"/>
        <rFont val="Arial"/>
        <family val="2"/>
      </rPr>
      <t xml:space="preserve"> Valores excluídos na Planilha do Cálculo do Desvio Padrão ou não considerados para o cômputo da média na presente planilha por se apresentarem abaixo do </t>
    </r>
  </si>
  <si>
    <r>
      <t xml:space="preserve">Mínimo Aceitável </t>
    </r>
    <r>
      <rPr>
        <sz val="10"/>
        <rFont val="Arial"/>
        <family val="2"/>
      </rPr>
      <t xml:space="preserve">ou acima do </t>
    </r>
    <r>
      <rPr>
        <i/>
        <sz val="10"/>
        <rFont val="Arial"/>
        <family val="2"/>
      </rPr>
      <t xml:space="preserve">Máximo Aceitável </t>
    </r>
    <r>
      <rPr>
        <sz val="10"/>
        <rFont val="Arial"/>
        <family val="2"/>
      </rPr>
      <t xml:space="preserve">após a análise do </t>
    </r>
    <r>
      <rPr>
        <i/>
        <sz val="10"/>
        <rFont val="Arial"/>
        <family val="2"/>
      </rPr>
      <t>Desvio Padrão</t>
    </r>
    <r>
      <rPr>
        <sz val="10"/>
        <rFont val="Arial"/>
        <family val="2"/>
      </rPr>
      <t>.</t>
    </r>
  </si>
  <si>
    <t>Papel A4</t>
  </si>
  <si>
    <t>Gimba</t>
  </si>
  <si>
    <t>GCE</t>
  </si>
  <si>
    <t>Extra</t>
  </si>
  <si>
    <t>Resmas</t>
  </si>
  <si>
    <t>Americanas</t>
  </si>
  <si>
    <t>BP2</t>
  </si>
  <si>
    <t>BP3</t>
  </si>
  <si>
    <t>BP4</t>
  </si>
  <si>
    <t>BP5</t>
  </si>
  <si>
    <t>BP = Banco de Preços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</si>
</sst>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_(* #,##0_);_(* \(#,##0\);_(* \-??_);_(@_)"/>
    <numFmt numFmtId="166" formatCode="[$R$-416]\ #,##0.00;[Red]\-[$R$-416]\ #,##0.00"/>
    <numFmt numFmtId="167" formatCode="#,##0.000"/>
  </numFmts>
  <fonts count="41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/>
    </border>
    <border>
      <left style="medium">
        <color indexed="8"/>
      </left>
      <right style="medium"/>
      <top style="hair">
        <color indexed="8"/>
      </top>
      <bottom style="medium"/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0" applyFill="0" applyBorder="0" applyAlignment="0" applyProtection="0"/>
  </cellStyleXfs>
  <cellXfs count="81">
    <xf numFmtId="0" fontId="0" fillId="0" borderId="0" xfId="0" applyAlignment="1">
      <alignment/>
    </xf>
    <xf numFmtId="165" fontId="0" fillId="0" borderId="0" xfId="60" applyNumberFormat="1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6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2" fillId="33" borderId="22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right"/>
    </xf>
    <xf numFmtId="0" fontId="4" fillId="33" borderId="23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2" fontId="2" fillId="33" borderId="24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165" fontId="2" fillId="0" borderId="0" xfId="6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0" fillId="0" borderId="25" xfId="0" applyBorder="1" applyAlignment="1">
      <alignment/>
    </xf>
    <xf numFmtId="165" fontId="2" fillId="0" borderId="25" xfId="60" applyNumberFormat="1" applyFont="1" applyFill="1" applyBorder="1" applyAlignment="1" applyProtection="1">
      <alignment/>
      <protection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1" fontId="3" fillId="0" borderId="33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33" borderId="34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164" fontId="2" fillId="0" borderId="39" xfId="60" applyFont="1" applyFill="1" applyBorder="1" applyAlignment="1" applyProtection="1">
      <alignment horizontal="right" vertical="center"/>
      <protection/>
    </xf>
    <xf numFmtId="164" fontId="0" fillId="0" borderId="39" xfId="60" applyFont="1" applyFill="1" applyBorder="1" applyAlignment="1" applyProtection="1">
      <alignment horizontal="right" vertical="center"/>
      <protection/>
    </xf>
    <xf numFmtId="164" fontId="0" fillId="0" borderId="40" xfId="60" applyFont="1" applyFill="1" applyBorder="1" applyAlignment="1" applyProtection="1">
      <alignment horizontal="right" vertical="center"/>
      <protection/>
    </xf>
    <xf numFmtId="0" fontId="2" fillId="33" borderId="13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 wrapText="1"/>
    </xf>
    <xf numFmtId="0" fontId="2" fillId="33" borderId="44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right"/>
    </xf>
    <xf numFmtId="0" fontId="0" fillId="0" borderId="46" xfId="60" applyNumberFormat="1" applyFont="1" applyFill="1" applyBorder="1" applyAlignment="1" applyProtection="1">
      <alignment horizontal="center" vertical="center"/>
      <protection/>
    </xf>
    <xf numFmtId="0" fontId="0" fillId="0" borderId="47" xfId="60" applyNumberFormat="1" applyFont="1" applyFill="1" applyBorder="1" applyAlignment="1" applyProtection="1">
      <alignment horizontal="center" vertical="center"/>
      <protection/>
    </xf>
    <xf numFmtId="0" fontId="0" fillId="0" borderId="48" xfId="60" applyNumberFormat="1" applyFont="1" applyFill="1" applyBorder="1" applyAlignment="1" applyProtection="1">
      <alignment horizontal="center" vertical="center"/>
      <protection/>
    </xf>
    <xf numFmtId="1" fontId="3" fillId="0" borderId="49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4" fontId="0" fillId="0" borderId="48" xfId="0" applyNumberFormat="1" applyFont="1" applyFill="1" applyBorder="1" applyAlignment="1">
      <alignment horizontal="center" vertical="center"/>
    </xf>
    <xf numFmtId="4" fontId="0" fillId="0" borderId="50" xfId="0" applyNumberFormat="1" applyFill="1" applyBorder="1" applyAlignment="1">
      <alignment horizontal="center" vertical="center"/>
    </xf>
    <xf numFmtId="4" fontId="0" fillId="0" borderId="51" xfId="0" applyNumberFormat="1" applyFill="1" applyBorder="1" applyAlignment="1">
      <alignment horizontal="center" vertical="center"/>
    </xf>
    <xf numFmtId="4" fontId="0" fillId="0" borderId="52" xfId="0" applyNumberFormat="1" applyFill="1" applyBorder="1" applyAlignment="1">
      <alignment horizontal="center" vertical="center"/>
    </xf>
    <xf numFmtId="4" fontId="0" fillId="0" borderId="51" xfId="0" applyNumberFormat="1" applyFont="1" applyFill="1" applyBorder="1" applyAlignment="1">
      <alignment horizontal="center" vertical="center"/>
    </xf>
    <xf numFmtId="4" fontId="0" fillId="0" borderId="48" xfId="0" applyNumberFormat="1" applyFill="1" applyBorder="1" applyAlignment="1">
      <alignment horizontal="center" vertical="center"/>
    </xf>
    <xf numFmtId="167" fontId="0" fillId="0" borderId="47" xfId="0" applyNumberFormat="1" applyFont="1" applyFill="1" applyBorder="1" applyAlignment="1">
      <alignment horizontal="center" vertical="center"/>
    </xf>
    <xf numFmtId="167" fontId="0" fillId="0" borderId="51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166" fontId="5" fillId="33" borderId="53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164" fontId="2" fillId="0" borderId="39" xfId="60" applyFont="1" applyFill="1" applyBorder="1" applyAlignment="1" applyProtection="1">
      <alignment horizontal="center" vertical="center"/>
      <protection/>
    </xf>
    <xf numFmtId="164" fontId="2" fillId="0" borderId="40" xfId="6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showGridLines="0" tabSelected="1" view="pageBreakPreview" zoomScaleSheetLayoutView="100" zoomScalePageLayoutView="0" workbookViewId="0" topLeftCell="A1">
      <selection activeCell="F21" sqref="F21"/>
    </sheetView>
  </sheetViews>
  <sheetFormatPr defaultColWidth="9.140625" defaultRowHeight="12.75"/>
  <cols>
    <col min="1" max="1" width="5.421875" style="0" customWidth="1"/>
    <col min="2" max="3" width="35.7109375" style="0" customWidth="1"/>
    <col min="4" max="4" width="6.57421875" style="1" customWidth="1"/>
    <col min="5" max="5" width="8.8515625" style="1" customWidth="1"/>
    <col min="6" max="7" width="11.421875" style="0" customWidth="1"/>
    <col min="8" max="8" width="8.8515625" style="0" customWidth="1"/>
    <col min="9" max="13" width="11.57421875" style="0" customWidth="1"/>
    <col min="15" max="15" width="11.00390625" style="0" customWidth="1"/>
    <col min="16" max="16" width="8.421875" style="0" customWidth="1"/>
    <col min="17" max="17" width="9.8515625" style="0" customWidth="1"/>
    <col min="18" max="19" width="12.7109375" style="0" customWidth="1"/>
    <col min="20" max="20" width="14.421875" style="0" customWidth="1"/>
    <col min="22" max="22" width="13.8515625" style="0" customWidth="1"/>
  </cols>
  <sheetData>
    <row r="1" spans="1:19" ht="12.75">
      <c r="A1" s="34"/>
      <c r="B1" s="35"/>
      <c r="C1" s="36"/>
      <c r="D1" s="37"/>
      <c r="E1" s="36"/>
      <c r="F1" s="36"/>
      <c r="G1" s="43"/>
      <c r="H1" s="38"/>
      <c r="I1" s="55"/>
      <c r="J1" s="55"/>
      <c r="K1" s="55"/>
      <c r="L1" s="55"/>
      <c r="M1" s="55"/>
      <c r="N1" s="52"/>
      <c r="O1" s="44"/>
      <c r="P1" s="44"/>
      <c r="Q1" s="44" t="s">
        <v>0</v>
      </c>
      <c r="R1" s="45" t="s">
        <v>1</v>
      </c>
      <c r="S1" s="2"/>
    </row>
    <row r="2" spans="1:19" ht="25.5">
      <c r="A2" s="39" t="s">
        <v>2</v>
      </c>
      <c r="B2" s="3" t="s">
        <v>3</v>
      </c>
      <c r="C2" s="4" t="s">
        <v>4</v>
      </c>
      <c r="D2" s="5"/>
      <c r="E2" s="4"/>
      <c r="F2" s="7" t="s">
        <v>28</v>
      </c>
      <c r="G2" s="8" t="s">
        <v>26</v>
      </c>
      <c r="H2" s="51" t="s">
        <v>24</v>
      </c>
      <c r="I2" s="56" t="s">
        <v>25</v>
      </c>
      <c r="J2" s="56" t="s">
        <v>5</v>
      </c>
      <c r="K2" s="56" t="s">
        <v>29</v>
      </c>
      <c r="L2" s="56" t="s">
        <v>30</v>
      </c>
      <c r="M2" s="56" t="s">
        <v>31</v>
      </c>
      <c r="N2" s="56" t="s">
        <v>32</v>
      </c>
      <c r="O2" s="9" t="s">
        <v>6</v>
      </c>
      <c r="P2" s="9" t="s">
        <v>7</v>
      </c>
      <c r="Q2" s="9" t="s">
        <v>8</v>
      </c>
      <c r="R2" s="46" t="s">
        <v>8</v>
      </c>
      <c r="S2" s="2"/>
    </row>
    <row r="3" spans="1:19" ht="12.75">
      <c r="A3" s="39"/>
      <c r="B3" s="3"/>
      <c r="C3" s="4"/>
      <c r="D3" s="5"/>
      <c r="E3" s="59"/>
      <c r="F3" s="4"/>
      <c r="G3" s="30"/>
      <c r="H3" s="6"/>
      <c r="I3" s="57"/>
      <c r="J3" s="57"/>
      <c r="K3" s="57"/>
      <c r="L3" s="57"/>
      <c r="M3" s="57"/>
      <c r="N3" s="10"/>
      <c r="O3" s="9" t="s">
        <v>9</v>
      </c>
      <c r="P3" s="9" t="s">
        <v>10</v>
      </c>
      <c r="Q3" s="9" t="s">
        <v>11</v>
      </c>
      <c r="R3" s="46" t="s">
        <v>12</v>
      </c>
      <c r="S3" s="2"/>
    </row>
    <row r="4" spans="1:20" ht="13.5" thickBot="1">
      <c r="A4" s="40"/>
      <c r="B4" s="11"/>
      <c r="C4" s="12"/>
      <c r="D4" s="13" t="s">
        <v>13</v>
      </c>
      <c r="E4" s="12" t="s">
        <v>14</v>
      </c>
      <c r="F4" s="12"/>
      <c r="G4" s="15"/>
      <c r="H4" s="14"/>
      <c r="I4" s="58"/>
      <c r="J4" s="58"/>
      <c r="K4" s="58"/>
      <c r="L4" s="58"/>
      <c r="M4" s="58"/>
      <c r="N4" s="54"/>
      <c r="O4" s="16"/>
      <c r="P4" s="16"/>
      <c r="Q4" s="16" t="s">
        <v>15</v>
      </c>
      <c r="R4" s="47" t="s">
        <v>15</v>
      </c>
      <c r="S4" s="2"/>
      <c r="T4" s="17"/>
    </row>
    <row r="5" spans="1:21" ht="19.5" customHeight="1" thickBot="1">
      <c r="A5" s="41">
        <v>1</v>
      </c>
      <c r="B5" s="63">
        <v>1</v>
      </c>
      <c r="C5" s="65" t="s">
        <v>23</v>
      </c>
      <c r="D5" s="61">
        <v>30000</v>
      </c>
      <c r="E5" s="60" t="s">
        <v>27</v>
      </c>
      <c r="F5" s="72">
        <v>31.461</v>
      </c>
      <c r="G5" s="66">
        <v>35.07</v>
      </c>
      <c r="H5" s="67">
        <v>22.99</v>
      </c>
      <c r="I5" s="68">
        <v>24.65</v>
      </c>
      <c r="J5" s="68">
        <v>21.46</v>
      </c>
      <c r="K5" s="68">
        <v>21.99</v>
      </c>
      <c r="L5" s="68">
        <v>25</v>
      </c>
      <c r="M5" s="68">
        <v>26.95</v>
      </c>
      <c r="N5" s="69">
        <v>28</v>
      </c>
      <c r="O5" s="48">
        <f>IF(SUM(F5:N5)&gt;0,ROUND(AVERAGE(F5:N5),2),"")</f>
        <v>26.4</v>
      </c>
      <c r="P5" s="48">
        <f>IF(COUNTA(F5:N5)=1,O5,(IF(SUM(F5:N5)&gt;0,ROUND(STDEV(F5:N5),2),"")))</f>
        <v>4.53</v>
      </c>
      <c r="Q5" s="49">
        <f>IF(SUM(O5:P5)&gt;0,O5-P5,"")</f>
        <v>21.869999999999997</v>
      </c>
      <c r="R5" s="50">
        <f>IF(SUM(O5:P5)&gt;0,SUM(O5:P5),"")</f>
        <v>30.93</v>
      </c>
      <c r="S5" s="18"/>
      <c r="T5" s="19"/>
      <c r="U5" s="18"/>
    </row>
    <row r="6" spans="1:18" ht="12.75">
      <c r="A6" s="42"/>
      <c r="B6" s="42"/>
      <c r="C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8" spans="1:18" ht="25.5">
      <c r="A8" s="39" t="s">
        <v>16</v>
      </c>
      <c r="B8" s="3"/>
      <c r="C8" s="4" t="s">
        <v>4</v>
      </c>
      <c r="D8" s="5"/>
      <c r="E8" s="20"/>
      <c r="F8" s="7" t="str">
        <f>IF('DADOS e Estimativa'!F2="","",'DADOS e Estimativa'!F2)</f>
        <v>Americanas</v>
      </c>
      <c r="G8" s="7" t="s">
        <v>26</v>
      </c>
      <c r="H8" s="51" t="str">
        <f>IF('DADOS e Estimativa'!H2="","",'DADOS e Estimativa'!H2)</f>
        <v>Gimba</v>
      </c>
      <c r="I8" s="51" t="str">
        <f>IF('DADOS e Estimativa'!I2="","",'DADOS e Estimativa'!I2)</f>
        <v>GCE</v>
      </c>
      <c r="J8" s="51" t="str">
        <f>IF('DADOS e Estimativa'!J2="","",'DADOS e Estimativa'!J2)</f>
        <v>BP1</v>
      </c>
      <c r="K8" s="51" t="str">
        <f>IF('DADOS e Estimativa'!K2="","",'DADOS e Estimativa'!K2)</f>
        <v>BP2</v>
      </c>
      <c r="L8" s="51" t="str">
        <f>IF('DADOS e Estimativa'!L2="","",'DADOS e Estimativa'!L2)</f>
        <v>BP3</v>
      </c>
      <c r="M8" s="51" t="str">
        <f>IF('DADOS e Estimativa'!M2="","",'DADOS e Estimativa'!M2)</f>
        <v>BP4</v>
      </c>
      <c r="N8" s="53" t="str">
        <f>IF('DADOS e Estimativa'!N2="","",'DADOS e Estimativa'!N2)</f>
        <v>BP5</v>
      </c>
      <c r="O8" s="74" t="s">
        <v>17</v>
      </c>
      <c r="P8" s="74"/>
      <c r="Q8" s="74"/>
      <c r="R8" s="75"/>
    </row>
    <row r="9" spans="1:18" ht="12.75">
      <c r="A9" s="39"/>
      <c r="B9" s="3"/>
      <c r="C9" s="4"/>
      <c r="D9" s="5"/>
      <c r="E9" s="21"/>
      <c r="F9" s="4">
        <f>IF('DADOS e Estimativa'!F3="","",'DADOS e Estimativa'!F3)</f>
      </c>
      <c r="G9" s="4"/>
      <c r="H9" s="6">
        <f>IF('DADOS e Estimativa'!H3="","",'DADOS e Estimativa'!H3)</f>
      </c>
      <c r="I9" s="57"/>
      <c r="J9" s="57"/>
      <c r="K9" s="57"/>
      <c r="L9" s="57"/>
      <c r="M9" s="57"/>
      <c r="N9" s="5">
        <f>IF('DADOS e Estimativa'!N3="","",'DADOS e Estimativa'!N3)</f>
      </c>
      <c r="O9" s="74" t="s">
        <v>18</v>
      </c>
      <c r="P9" s="74"/>
      <c r="Q9" s="74" t="s">
        <v>19</v>
      </c>
      <c r="R9" s="75"/>
    </row>
    <row r="10" spans="1:18" ht="13.5" thickBot="1">
      <c r="A10" s="40"/>
      <c r="B10" s="11"/>
      <c r="C10" s="12"/>
      <c r="D10" s="13" t="s">
        <v>13</v>
      </c>
      <c r="E10" s="14" t="s">
        <v>14</v>
      </c>
      <c r="F10" s="12">
        <f>IF('DADOS e Estimativa'!F4="","",'DADOS e Estimativa'!F4)</f>
      </c>
      <c r="G10" s="12"/>
      <c r="H10" s="14">
        <f>IF('DADOS e Estimativa'!H4="","",'DADOS e Estimativa'!H4)</f>
      </c>
      <c r="I10" s="58"/>
      <c r="J10" s="58"/>
      <c r="K10" s="58"/>
      <c r="L10" s="58"/>
      <c r="M10" s="58"/>
      <c r="N10" s="13">
        <f>IF('DADOS e Estimativa'!N4="","",'DADOS e Estimativa'!N4)</f>
      </c>
      <c r="O10" s="77"/>
      <c r="P10" s="77"/>
      <c r="Q10" s="77"/>
      <c r="R10" s="78"/>
    </row>
    <row r="11" spans="1:21" ht="19.5" customHeight="1" thickBot="1">
      <c r="A11" s="41">
        <f>IF('DADOS e Estimativa'!A5="","",'DADOS e Estimativa'!A5)</f>
        <v>1</v>
      </c>
      <c r="B11" s="64">
        <f>IF('DADOS e Estimativa'!B5="","",'DADOS e Estimativa'!B5)</f>
        <v>1</v>
      </c>
      <c r="C11" s="65" t="str">
        <f>IF('DADOS e Estimativa'!C5="","",'DADOS e Estimativa'!C5)</f>
        <v>Papel A4</v>
      </c>
      <c r="D11" s="61">
        <f>IF('DADOS e Estimativa'!D5="","",'DADOS e Estimativa'!D5)</f>
        <v>30000</v>
      </c>
      <c r="E11" s="62" t="str">
        <f>IF('DADOS e Estimativa'!E5="","",'DADOS e Estimativa'!E5)</f>
        <v>Resmas</v>
      </c>
      <c r="F11" s="73" t="str">
        <f>IF('DADOS e Estimativa'!F5&gt;0,IF(AND('DADOS e Estimativa'!$Q5&lt;='DADOS e Estimativa'!F5,'DADOS e Estimativa'!F5&lt;='DADOS e Estimativa'!$R5),'DADOS e Estimativa'!F5,"excluído*"),"")</f>
        <v>excluído*</v>
      </c>
      <c r="G11" s="70" t="str">
        <f>IF('DADOS e Estimativa'!G5&gt;0,IF(AND('DADOS e Estimativa'!$Q5&lt;='DADOS e Estimativa'!G5,'DADOS e Estimativa'!G5&lt;='DADOS e Estimativa'!$R5),'DADOS e Estimativa'!G5,"excluído*"),"")</f>
        <v>excluído*</v>
      </c>
      <c r="H11" s="71">
        <f>IF('DADOS e Estimativa'!H5&gt;0,IF(AND('DADOS e Estimativa'!$Q5&lt;='DADOS e Estimativa'!H5,'DADOS e Estimativa'!H5&lt;='DADOS e Estimativa'!$R5),'DADOS e Estimativa'!H5,"excluído*"),"")</f>
        <v>22.99</v>
      </c>
      <c r="I11" s="68">
        <f>IF('DADOS e Estimativa'!I5&gt;0,IF(AND('DADOS e Estimativa'!$Q5&lt;='DADOS e Estimativa'!I5,'DADOS e Estimativa'!I5&lt;='DADOS e Estimativa'!$R5),'DADOS e Estimativa'!I5,"excluído*"),"")</f>
        <v>24.65</v>
      </c>
      <c r="J11" s="68" t="str">
        <f>IF('DADOS e Estimativa'!J5&gt;0,IF(AND('DADOS e Estimativa'!$Q5&lt;='DADOS e Estimativa'!J5,'DADOS e Estimativa'!J5&lt;='DADOS e Estimativa'!$R5),'DADOS e Estimativa'!J5,"excluído*"),"")</f>
        <v>excluído*</v>
      </c>
      <c r="K11" s="68">
        <f>IF('DADOS e Estimativa'!K5&gt;0,IF(AND('DADOS e Estimativa'!$Q5&lt;='DADOS e Estimativa'!K5,'DADOS e Estimativa'!K5&lt;='DADOS e Estimativa'!$R5),'DADOS e Estimativa'!K5,"excluído*"),"")</f>
        <v>21.99</v>
      </c>
      <c r="L11" s="68">
        <f>IF('DADOS e Estimativa'!L5&gt;0,IF(AND('DADOS e Estimativa'!$Q5&lt;='DADOS e Estimativa'!L5,'DADOS e Estimativa'!L5&lt;='DADOS e Estimativa'!$R5),'DADOS e Estimativa'!L5,"excluído*"),"")</f>
        <v>25</v>
      </c>
      <c r="M11" s="68">
        <f>IF('DADOS e Estimativa'!M5&gt;0,IF(AND('DADOS e Estimativa'!$Q5&lt;='DADOS e Estimativa'!M5,'DADOS e Estimativa'!M5&lt;='DADOS e Estimativa'!$R5),'DADOS e Estimativa'!M5,"excluído*"),"")</f>
        <v>26.95</v>
      </c>
      <c r="N11" s="69">
        <f>IF('DADOS e Estimativa'!N5&gt;0,IF(AND('DADOS e Estimativa'!$Q5&lt;='DADOS e Estimativa'!N5,'DADOS e Estimativa'!N5&lt;='DADOS e Estimativa'!$R5),'DADOS e Estimativa'!N5,"excluído*"),"")</f>
        <v>28</v>
      </c>
      <c r="O11" s="79">
        <f>IF(SUM(F11:N11)&gt;0,ROUND(AVERAGE(F11:N11),2),"")</f>
        <v>24.93</v>
      </c>
      <c r="P11" s="79"/>
      <c r="Q11" s="79">
        <f>IF(O11&lt;&gt;"",O11*D11,"")</f>
        <v>747900</v>
      </c>
      <c r="R11" s="80"/>
      <c r="S11" s="18"/>
      <c r="T11" s="19"/>
      <c r="U11" s="18"/>
    </row>
    <row r="12" spans="1:18" ht="13.5" thickBot="1">
      <c r="A12" s="31"/>
      <c r="B12" s="31"/>
      <c r="C12" s="31"/>
      <c r="D12" s="32"/>
      <c r="E12" s="32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3"/>
      <c r="Q12" s="31"/>
      <c r="R12" s="31"/>
    </row>
    <row r="13" spans="1:18" ht="19.5" thickBot="1" thickTop="1">
      <c r="A13" s="22" t="s">
        <v>20</v>
      </c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4"/>
      <c r="P13" s="24"/>
      <c r="Q13" s="76">
        <f>SUM(Q11:Q11)</f>
        <v>747900</v>
      </c>
      <c r="R13" s="76"/>
    </row>
    <row r="14" spans="1:17" ht="12.7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6"/>
      <c r="P14" s="25"/>
      <c r="Q14" s="25"/>
    </row>
    <row r="15" spans="1:15" ht="12.75">
      <c r="A15" s="27" t="s">
        <v>21</v>
      </c>
      <c r="B15" s="27"/>
      <c r="D15"/>
      <c r="E15"/>
      <c r="O15" s="1"/>
    </row>
    <row r="16" spans="1:15" ht="12.75">
      <c r="A16" s="28" t="s">
        <v>22</v>
      </c>
      <c r="B16" s="28"/>
      <c r="C16" s="29"/>
      <c r="D16"/>
      <c r="E16"/>
      <c r="O16" s="1"/>
    </row>
    <row r="18" ht="12.75">
      <c r="A18" t="s">
        <v>33</v>
      </c>
    </row>
  </sheetData>
  <sheetProtection selectLockedCells="1" selectUnlockedCells="1"/>
  <mergeCells count="9">
    <mergeCell ref="Q13:R13"/>
    <mergeCell ref="O8:P8"/>
    <mergeCell ref="Q8:R8"/>
    <mergeCell ref="O9:P9"/>
    <mergeCell ref="Q9:R9"/>
    <mergeCell ref="O10:P10"/>
    <mergeCell ref="Q10:R10"/>
    <mergeCell ref="O11:P11"/>
    <mergeCell ref="Q11:R11"/>
  </mergeCells>
  <printOptions horizontalCentered="1" verticalCentered="1"/>
  <pageMargins left="0.39375" right="0.39375" top="0.9840277777777777" bottom="0.7875" header="0.5118055555555555" footer="0.39375"/>
  <pageSetup fitToHeight="1" fitToWidth="1" horizontalDpi="300" verticalDpi="300" orientation="landscape" paperSize="9" scale="61" r:id="rId1"/>
  <headerFooter alignWithMargins="0">
    <oddFooter xml:space="preserve">&amp;C&amp;"Arial,Itálico"Cálculo do Desvio Padrão para obtenção do Valor Mínimo e Máximo a serem aceitos na estimativa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I1:L1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46.00390625" style="0" customWidth="1"/>
    <col min="3" max="7" width="9.7109375" style="0" customWidth="1"/>
    <col min="8" max="8" width="12.57421875" style="0" customWidth="1"/>
    <col min="9" max="9" width="6.57421875" style="1" customWidth="1"/>
    <col min="10" max="10" width="4.140625" style="0" customWidth="1"/>
    <col min="11" max="11" width="18.57421875" style="0" customWidth="1"/>
    <col min="12" max="12" width="14.421875" style="0" customWidth="1"/>
    <col min="14" max="14" width="13.8515625" style="0" customWidth="1"/>
  </cols>
  <sheetData>
    <row r="1" spans="9:12" ht="12.75">
      <c r="I1"/>
      <c r="L1" s="2"/>
    </row>
    <row r="6" ht="14.25" customHeight="1"/>
    <row r="7" ht="25.5" customHeight="1"/>
    <row r="8" ht="4.5" customHeight="1"/>
  </sheetData>
  <sheetProtection selectLockedCells="1" selectUnlockedCells="1"/>
  <printOptions horizontalCentered="1" verticalCentered="1"/>
  <pageMargins left="0.39375" right="0.39375" top="0.9840277777777777" bottom="0.7875" header="0.5118055555555555" footer="0.39375"/>
  <pageSetup horizontalDpi="300" verticalDpi="300" orientation="landscape" paperSize="9" scale="90"/>
  <headerFooter alignWithMargins="0">
    <oddFooter>&amp;C&amp;"Arial,Itálico"Cálculo dos Valores Estimativos após análise do Desvio Padrão.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Laterza Lopes</dc:creator>
  <cp:keywords/>
  <dc:description/>
  <cp:lastModifiedBy>Christiano Carneiro Ferreira </cp:lastModifiedBy>
  <cp:lastPrinted>2019-10-23T18:32:53Z</cp:lastPrinted>
  <dcterms:created xsi:type="dcterms:W3CDTF">2019-10-03T12:44:37Z</dcterms:created>
  <dcterms:modified xsi:type="dcterms:W3CDTF">2019-10-23T18:35:10Z</dcterms:modified>
  <cp:category/>
  <cp:version/>
  <cp:contentType/>
  <cp:contentStatus/>
</cp:coreProperties>
</file>